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60630949-STM1\500_Deliverables\501_ATEIR HRA\ATEIR Comments\App C\"/>
    </mc:Choice>
  </mc:AlternateContent>
  <xr:revisionPtr revIDLastSave="0" documentId="13_ncr:1_{9CF7DA8E-B324-4E29-860D-AF513F213532}" xr6:coauthVersionLast="46" xr6:coauthVersionMax="46" xr10:uidLastSave="{00000000-0000-0000-0000-000000000000}"/>
  <bookViews>
    <workbookView xWindow="28680" yWindow="-120" windowWidth="29040" windowHeight="15840" tabRatio="412" xr2:uid="{00000000-000D-0000-FFFF-FFFF00000000}"/>
  </bookViews>
  <sheets>
    <sheet name="Annual" sheetId="1" r:id="rId1"/>
    <sheet name="Hourly" sheetId="2" r:id="rId2"/>
    <sheet name="Sheet3" sheetId="3" r:id="rId3"/>
  </sheets>
  <definedNames>
    <definedName name="_xlnm._FilterDatabase" localSheetId="0" hidden="1">Annual!$A$5:$O$16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4" i="2" l="1"/>
  <c r="I13" i="2"/>
  <c r="O12" i="2"/>
  <c r="M12" i="2"/>
  <c r="I10" i="2"/>
  <c r="F16" i="2"/>
  <c r="F15" i="2"/>
  <c r="F14" i="2"/>
  <c r="F13" i="2"/>
  <c r="N12" i="2"/>
  <c r="L12" i="2"/>
  <c r="F12" i="2"/>
  <c r="F11" i="2"/>
  <c r="F10" i="2"/>
  <c r="F9" i="2"/>
  <c r="F8" i="2"/>
  <c r="F7" i="2"/>
  <c r="E6" i="2"/>
  <c r="F6" i="2" s="1"/>
  <c r="L12" i="1"/>
  <c r="M12" i="1" s="1"/>
  <c r="N12" i="1"/>
  <c r="O12" i="1" s="1"/>
  <c r="I14" i="1"/>
  <c r="I13" i="1"/>
  <c r="F7" i="1"/>
  <c r="F8" i="1"/>
  <c r="F9" i="1"/>
  <c r="F10" i="1"/>
  <c r="F11" i="1"/>
  <c r="F12" i="1"/>
  <c r="F13" i="1"/>
  <c r="F14" i="1"/>
  <c r="F15" i="1"/>
  <c r="F16" i="1"/>
  <c r="E6" i="1"/>
  <c r="F6" i="1" s="1"/>
  <c r="I10" i="1" l="1"/>
</calcChain>
</file>

<file path=xl/sharedStrings.xml><?xml version="1.0" encoding="utf-8"?>
<sst xmlns="http://schemas.openxmlformats.org/spreadsheetml/2006/main" count="90" uniqueCount="38">
  <si>
    <t>BUILDING</t>
  </si>
  <si>
    <r>
      <t>Q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= Quantity of abrasive used (lbs/year)</t>
    </r>
  </si>
  <si>
    <t>R = Rated throughput (lbs/hour)</t>
  </si>
  <si>
    <r>
      <t>X</t>
    </r>
    <r>
      <rPr>
        <vertAlign val="sub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 xml:space="preserve"> = Mass fraction of toxic compound in abrasive (%/100)</t>
    </r>
  </si>
  <si>
    <t xml:space="preserve">CE = Control efficiency </t>
  </si>
  <si>
    <t>Abrasive Material Used</t>
  </si>
  <si>
    <t>Operation (hr/yr)</t>
  </si>
  <si>
    <t>Glass Beads</t>
  </si>
  <si>
    <t>Silica, crystalline (respirable)</t>
  </si>
  <si>
    <t>Emissions (lbs/yr)</t>
  </si>
  <si>
    <t xml:space="preserve">1344281   </t>
  </si>
  <si>
    <t xml:space="preserve">1175   </t>
  </si>
  <si>
    <t>AB2588 Device ID</t>
  </si>
  <si>
    <t xml:space="preserve">Calculation ID </t>
  </si>
  <si>
    <t>Source Type</t>
  </si>
  <si>
    <t>Abrasive Blasting</t>
  </si>
  <si>
    <t>Emissions</t>
  </si>
  <si>
    <t>lb/yr</t>
  </si>
  <si>
    <t>lb/hr</t>
  </si>
  <si>
    <t>Emissions (lbs/hr)</t>
  </si>
  <si>
    <t>Aluminum oxide 
(fibrous forms)</t>
  </si>
  <si>
    <t>Managanese    (Manganese oxide)</t>
  </si>
  <si>
    <t>AB1854</t>
  </si>
  <si>
    <t>AB3633</t>
  </si>
  <si>
    <t>AB3978</t>
  </si>
  <si>
    <t>AB4164</t>
  </si>
  <si>
    <t>AB4318</t>
  </si>
  <si>
    <t>AB705831</t>
  </si>
  <si>
    <t>AB4283</t>
  </si>
  <si>
    <t>AB703462</t>
  </si>
  <si>
    <t>Plastic Media</t>
  </si>
  <si>
    <t>Steel Shot</t>
  </si>
  <si>
    <t>Silicon Carbide Lapping Compound</t>
  </si>
  <si>
    <t>Phosphorus</t>
  </si>
  <si>
    <t>Annual emissions were used for sources that operated less than 1 hour per year</t>
  </si>
  <si>
    <t>Fused Alumina Ceramic</t>
  </si>
  <si>
    <t>Ballotini Impact Beads (Glass Beads)</t>
  </si>
  <si>
    <t>Plasti-Grit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</si>
</sst>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1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vertAlign val="subscript"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</font>
    <font>
      <sz val="11"/>
      <color theme="1" tint="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0" borderId="1" xfId="1" applyNumberFormat="1" applyFont="1" applyFill="1" applyBorder="1" applyAlignment="1" applyProtection="1">
      <alignment horizontal="left" vertical="top"/>
    </xf>
    <xf numFmtId="0" fontId="0" fillId="0" borderId="0" xfId="0" applyBorder="1"/>
    <xf numFmtId="0" fontId="0" fillId="0" borderId="0" xfId="0" applyBorder="1" applyAlignment="1"/>
    <xf numFmtId="0" fontId="7" fillId="2" borderId="4" xfId="0" applyFont="1" applyFill="1" applyBorder="1" applyAlignment="1">
      <alignment vertical="top" wrapText="1"/>
    </xf>
    <xf numFmtId="0" fontId="8" fillId="0" borderId="5" xfId="0" applyFont="1" applyBorder="1" applyAlignment="1">
      <alignment horizontal="center" vertical="top" wrapText="1"/>
    </xf>
    <xf numFmtId="0" fontId="7" fillId="2" borderId="5" xfId="0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4" borderId="1" xfId="0" applyFill="1" applyBorder="1" applyAlignment="1">
      <alignment wrapText="1"/>
    </xf>
    <xf numFmtId="0" fontId="6" fillId="4" borderId="1" xfId="0" applyFont="1" applyFill="1" applyBorder="1" applyAlignment="1">
      <alignment horizontal="left" wrapText="1"/>
    </xf>
    <xf numFmtId="0" fontId="2" fillId="3" borderId="1" xfId="1" applyFont="1" applyFill="1" applyBorder="1" applyAlignment="1" applyProtection="1">
      <alignment horizontal="left"/>
    </xf>
    <xf numFmtId="0" fontId="0" fillId="0" borderId="0" xfId="0" applyAlignment="1"/>
    <xf numFmtId="1" fontId="0" fillId="0" borderId="1" xfId="0" applyNumberFormat="1" applyFill="1" applyBorder="1"/>
    <xf numFmtId="0" fontId="0" fillId="0" borderId="1" xfId="0" applyFill="1" applyBorder="1"/>
    <xf numFmtId="9" fontId="5" fillId="0" borderId="1" xfId="0" applyNumberFormat="1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0" xfId="0" applyFill="1"/>
    <xf numFmtId="0" fontId="0" fillId="0" borderId="8" xfId="0" applyBorder="1"/>
    <xf numFmtId="0" fontId="0" fillId="0" borderId="9" xfId="0" applyBorder="1"/>
    <xf numFmtId="0" fontId="0" fillId="0" borderId="7" xfId="0" applyBorder="1"/>
    <xf numFmtId="0" fontId="0" fillId="0" borderId="1" xfId="0" applyFill="1" applyBorder="1" applyAlignment="1">
      <alignment horizontal="right" wrapText="1"/>
    </xf>
    <xf numFmtId="0" fontId="0" fillId="0" borderId="1" xfId="0" applyFill="1" applyBorder="1" applyAlignment="1">
      <alignment horizontal="right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6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164" fontId="0" fillId="0" borderId="1" xfId="0" applyNumberFormat="1" applyFill="1" applyBorder="1" applyAlignment="1">
      <alignment horizontal="left" indent="1"/>
    </xf>
    <xf numFmtId="0" fontId="10" fillId="5" borderId="1" xfId="0" applyFont="1" applyFill="1" applyBorder="1"/>
    <xf numFmtId="0" fontId="10" fillId="5" borderId="1" xfId="0" applyFont="1" applyFill="1" applyBorder="1" applyAlignment="1">
      <alignment wrapText="1"/>
    </xf>
    <xf numFmtId="0" fontId="0" fillId="5" borderId="1" xfId="0" applyFill="1" applyBorder="1" applyAlignment="1">
      <alignment horizontal="right"/>
    </xf>
    <xf numFmtId="0" fontId="0" fillId="5" borderId="1" xfId="0" applyFill="1" applyBorder="1"/>
    <xf numFmtId="0" fontId="0" fillId="0" borderId="13" xfId="0" applyBorder="1" applyAlignment="1">
      <alignment horizontal="left" vertical="center"/>
    </xf>
    <xf numFmtId="0" fontId="9" fillId="0" borderId="1" xfId="0" applyFont="1" applyBorder="1"/>
    <xf numFmtId="0" fontId="0" fillId="5" borderId="1" xfId="0" applyFill="1" applyBorder="1" applyAlignment="1">
      <alignment wrapText="1"/>
    </xf>
    <xf numFmtId="0" fontId="0" fillId="5" borderId="1" xfId="0" applyFill="1" applyBorder="1" applyAlignment="1">
      <alignment horizontal="right" wrapText="1"/>
    </xf>
    <xf numFmtId="0" fontId="3" fillId="6" borderId="1" xfId="1" applyNumberFormat="1" applyFont="1" applyFill="1" applyBorder="1" applyAlignment="1" applyProtection="1">
      <alignment horizontal="left" vertical="top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6"/>
  <sheetViews>
    <sheetView tabSelected="1" workbookViewId="0">
      <selection activeCell="A3" sqref="A3"/>
    </sheetView>
  </sheetViews>
  <sheetFormatPr defaultRowHeight="15" x14ac:dyDescent="0.25"/>
  <cols>
    <col min="1" max="1" width="10.85546875" customWidth="1"/>
    <col min="2" max="2" width="16.28515625" bestFit="1" customWidth="1"/>
    <col min="3" max="3" width="36.28515625" bestFit="1" customWidth="1"/>
    <col min="4" max="4" width="10.140625" customWidth="1"/>
    <col min="5" max="5" width="10.85546875" customWidth="1"/>
    <col min="6" max="6" width="11.5703125" customWidth="1"/>
    <col min="7" max="7" width="10.28515625" customWidth="1"/>
    <col min="8" max="8" width="11.7109375" customWidth="1"/>
    <col min="9" max="9" width="10.140625" customWidth="1"/>
    <col min="10" max="10" width="11.5703125" customWidth="1"/>
    <col min="11" max="11" width="10.42578125" customWidth="1"/>
    <col min="12" max="12" width="11.5703125" customWidth="1"/>
    <col min="13" max="13" width="10.42578125" customWidth="1"/>
  </cols>
  <sheetData>
    <row r="1" spans="1:15" ht="30.75" thickBot="1" x14ac:dyDescent="0.3">
      <c r="A1" s="4" t="s">
        <v>13</v>
      </c>
      <c r="B1" s="5">
        <v>1</v>
      </c>
      <c r="C1" s="6" t="s">
        <v>14</v>
      </c>
      <c r="D1" s="7" t="s">
        <v>15</v>
      </c>
      <c r="E1" s="6" t="s">
        <v>16</v>
      </c>
      <c r="F1" s="7" t="s">
        <v>17</v>
      </c>
      <c r="G1" s="2"/>
      <c r="H1" s="3"/>
      <c r="I1" s="3"/>
      <c r="J1" s="2"/>
      <c r="K1" s="2"/>
      <c r="L1" s="2"/>
      <c r="M1" s="2"/>
    </row>
    <row r="3" spans="1:15" x14ac:dyDescent="0.25">
      <c r="A3" s="2"/>
      <c r="B3" s="2"/>
      <c r="C3" s="2"/>
      <c r="D3" s="2"/>
      <c r="E3" s="2"/>
      <c r="F3" s="2"/>
      <c r="G3" s="17"/>
      <c r="H3" s="36">
        <v>1344281</v>
      </c>
      <c r="I3" s="37"/>
      <c r="J3" s="36" t="s">
        <v>11</v>
      </c>
      <c r="K3" s="37"/>
      <c r="L3" s="36">
        <v>7439965</v>
      </c>
      <c r="M3" s="37"/>
      <c r="N3" s="36">
        <v>7723140</v>
      </c>
      <c r="O3" s="37"/>
    </row>
    <row r="4" spans="1:15" ht="27.75" customHeight="1" x14ac:dyDescent="0.25">
      <c r="A4" s="18"/>
      <c r="B4" s="18"/>
      <c r="C4" s="18"/>
      <c r="D4" s="18"/>
      <c r="E4" s="18"/>
      <c r="F4" s="18"/>
      <c r="G4" s="19"/>
      <c r="H4" s="39" t="s">
        <v>20</v>
      </c>
      <c r="I4" s="40"/>
      <c r="J4" s="38" t="s">
        <v>8</v>
      </c>
      <c r="K4" s="38"/>
      <c r="L4" s="38" t="s">
        <v>21</v>
      </c>
      <c r="M4" s="38"/>
      <c r="N4" s="38" t="s">
        <v>33</v>
      </c>
      <c r="O4" s="38"/>
    </row>
    <row r="5" spans="1:15" s="11" customFormat="1" ht="128.44999999999999" customHeight="1" thickBot="1" x14ac:dyDescent="0.3">
      <c r="A5" s="10" t="s">
        <v>0</v>
      </c>
      <c r="B5" s="10" t="s">
        <v>12</v>
      </c>
      <c r="C5" s="8" t="s">
        <v>5</v>
      </c>
      <c r="D5" s="8" t="s">
        <v>1</v>
      </c>
      <c r="E5" s="8" t="s">
        <v>2</v>
      </c>
      <c r="F5" s="8" t="s">
        <v>6</v>
      </c>
      <c r="G5" s="8" t="s">
        <v>4</v>
      </c>
      <c r="H5" s="8" t="s">
        <v>3</v>
      </c>
      <c r="I5" s="9" t="s">
        <v>9</v>
      </c>
      <c r="J5" s="8" t="s">
        <v>3</v>
      </c>
      <c r="K5" s="9" t="s">
        <v>9</v>
      </c>
      <c r="L5" s="8" t="s">
        <v>3</v>
      </c>
      <c r="M5" s="9" t="s">
        <v>9</v>
      </c>
      <c r="N5" s="8" t="s">
        <v>3</v>
      </c>
      <c r="O5" s="9" t="s">
        <v>9</v>
      </c>
    </row>
    <row r="6" spans="1:15" s="16" customFormat="1" ht="15.75" thickBot="1" x14ac:dyDescent="0.3">
      <c r="A6" s="22">
        <v>875</v>
      </c>
      <c r="B6" s="24" t="s">
        <v>22</v>
      </c>
      <c r="C6" s="35" t="s">
        <v>36</v>
      </c>
      <c r="D6" s="12">
        <v>1</v>
      </c>
      <c r="E6" s="12">
        <f>97500/2080</f>
        <v>46.875</v>
      </c>
      <c r="F6" s="26">
        <f>D6/E6</f>
        <v>2.1333333333333333E-2</v>
      </c>
      <c r="G6" s="14">
        <v>0</v>
      </c>
      <c r="H6" s="27"/>
      <c r="I6" s="27"/>
      <c r="J6" s="27"/>
      <c r="K6" s="27"/>
      <c r="L6" s="27"/>
      <c r="M6" s="27"/>
      <c r="N6" s="27"/>
      <c r="O6" s="27"/>
    </row>
    <row r="7" spans="1:15" s="16" customFormat="1" ht="15.75" thickBot="1" x14ac:dyDescent="0.3">
      <c r="A7" s="23">
        <v>1749</v>
      </c>
      <c r="B7" s="25" t="s">
        <v>23</v>
      </c>
      <c r="C7" s="35" t="s">
        <v>37</v>
      </c>
      <c r="D7" s="12">
        <v>1</v>
      </c>
      <c r="E7" s="12">
        <v>50</v>
      </c>
      <c r="F7" s="26">
        <f t="shared" ref="F7:F16" si="0">D7/E7</f>
        <v>0.02</v>
      </c>
      <c r="G7" s="14">
        <v>0</v>
      </c>
      <c r="H7" s="27"/>
      <c r="I7" s="27"/>
      <c r="J7" s="27"/>
      <c r="K7" s="27"/>
      <c r="L7" s="27"/>
      <c r="M7" s="28"/>
      <c r="N7" s="27"/>
      <c r="O7" s="28"/>
    </row>
    <row r="8" spans="1:15" s="16" customFormat="1" ht="15.75" thickBot="1" x14ac:dyDescent="0.3">
      <c r="A8" s="23">
        <v>8190</v>
      </c>
      <c r="B8" s="25" t="s">
        <v>24</v>
      </c>
      <c r="C8" s="35" t="s">
        <v>36</v>
      </c>
      <c r="D8" s="12">
        <v>5</v>
      </c>
      <c r="E8" s="12">
        <v>50</v>
      </c>
      <c r="F8" s="26">
        <f t="shared" si="0"/>
        <v>0.1</v>
      </c>
      <c r="G8" s="14">
        <v>0</v>
      </c>
      <c r="H8" s="27"/>
      <c r="I8" s="27"/>
      <c r="J8" s="27"/>
      <c r="K8" s="27"/>
      <c r="L8" s="27"/>
      <c r="M8" s="27"/>
      <c r="N8" s="27"/>
      <c r="O8" s="27"/>
    </row>
    <row r="9" spans="1:15" s="16" customFormat="1" ht="15.75" thickBot="1" x14ac:dyDescent="0.3">
      <c r="A9" s="23">
        <v>8415</v>
      </c>
      <c r="B9" s="25" t="s">
        <v>25</v>
      </c>
      <c r="C9" s="1" t="s">
        <v>7</v>
      </c>
      <c r="D9" s="12">
        <v>85</v>
      </c>
      <c r="E9" s="12">
        <v>50</v>
      </c>
      <c r="F9" s="26">
        <f t="shared" si="0"/>
        <v>1.7</v>
      </c>
      <c r="G9" s="14">
        <v>0</v>
      </c>
      <c r="H9" s="29"/>
      <c r="I9" s="29"/>
      <c r="J9" s="30"/>
      <c r="K9" s="30"/>
      <c r="L9" s="30"/>
      <c r="M9" s="30"/>
      <c r="N9" s="30"/>
      <c r="O9" s="30"/>
    </row>
    <row r="10" spans="1:15" s="16" customFormat="1" ht="15.75" thickBot="1" x14ac:dyDescent="0.3">
      <c r="A10" s="23">
        <v>9320</v>
      </c>
      <c r="B10" s="25">
        <v>9890</v>
      </c>
      <c r="C10" s="35" t="s">
        <v>35</v>
      </c>
      <c r="D10" s="32">
        <v>28380</v>
      </c>
      <c r="E10" s="12">
        <v>600</v>
      </c>
      <c r="F10" s="26">
        <f t="shared" si="0"/>
        <v>47.3</v>
      </c>
      <c r="G10" s="14">
        <v>0.98</v>
      </c>
      <c r="H10" s="21">
        <v>0.86499999999999999</v>
      </c>
      <c r="I10" s="20">
        <f>0.041*$D10*$H10*(1-$G10)</f>
        <v>20.12993400000002</v>
      </c>
      <c r="J10" s="30"/>
      <c r="K10" s="33"/>
      <c r="L10" s="30"/>
      <c r="M10" s="33"/>
      <c r="N10" s="30"/>
      <c r="O10" s="33"/>
    </row>
    <row r="11" spans="1:15" s="16" customFormat="1" ht="15.75" thickBot="1" x14ac:dyDescent="0.3">
      <c r="A11" s="23">
        <v>9320</v>
      </c>
      <c r="B11" s="31">
        <v>110229</v>
      </c>
      <c r="C11" s="1" t="s">
        <v>30</v>
      </c>
      <c r="D11" s="32">
        <v>5151</v>
      </c>
      <c r="E11" s="12">
        <v>1660</v>
      </c>
      <c r="F11" s="26">
        <f t="shared" si="0"/>
        <v>3.1030120481927712</v>
      </c>
      <c r="G11" s="14">
        <v>0.99</v>
      </c>
      <c r="H11" s="29"/>
      <c r="I11" s="34"/>
      <c r="J11" s="30"/>
      <c r="K11" s="33"/>
      <c r="L11" s="30"/>
      <c r="M11" s="33"/>
      <c r="N11" s="30"/>
      <c r="O11" s="33"/>
    </row>
    <row r="12" spans="1:15" s="16" customFormat="1" ht="15.75" thickBot="1" x14ac:dyDescent="0.3">
      <c r="A12" s="23"/>
      <c r="B12" s="31"/>
      <c r="C12" s="1" t="s">
        <v>31</v>
      </c>
      <c r="D12" s="32">
        <v>25184.61</v>
      </c>
      <c r="E12" s="12">
        <v>1660</v>
      </c>
      <c r="F12" s="26">
        <f t="shared" si="0"/>
        <v>15.171451807228916</v>
      </c>
      <c r="G12" s="14">
        <v>0.99</v>
      </c>
      <c r="H12" s="29"/>
      <c r="I12" s="34"/>
      <c r="J12" s="30"/>
      <c r="K12" s="33"/>
      <c r="L12" s="13">
        <f>1.35/100</f>
        <v>1.3500000000000002E-2</v>
      </c>
      <c r="M12" s="15">
        <f>0.041*$D12*L12*(1-$G12)</f>
        <v>0.13939681635000015</v>
      </c>
      <c r="N12" s="13">
        <f>0.035/100</f>
        <v>3.5000000000000005E-4</v>
      </c>
      <c r="O12" s="15">
        <f>0.041*$D12*N12*(1-$G12)</f>
        <v>3.6139915350000044E-3</v>
      </c>
    </row>
    <row r="13" spans="1:15" s="16" customFormat="1" ht="15.75" thickBot="1" x14ac:dyDescent="0.3">
      <c r="A13" s="23">
        <v>9320</v>
      </c>
      <c r="B13" s="25" t="s">
        <v>26</v>
      </c>
      <c r="C13" s="35" t="s">
        <v>35</v>
      </c>
      <c r="D13" s="12">
        <v>50</v>
      </c>
      <c r="E13" s="12">
        <v>50</v>
      </c>
      <c r="F13" s="26">
        <f t="shared" si="0"/>
        <v>1</v>
      </c>
      <c r="G13" s="14">
        <v>0</v>
      </c>
      <c r="H13" s="21">
        <v>0.86499999999999999</v>
      </c>
      <c r="I13" s="20">
        <f t="shared" ref="I13:I14" si="1">0.041*$D13*$H13*(1-$G13)</f>
        <v>1.7732500000000002</v>
      </c>
      <c r="J13" s="30"/>
      <c r="K13" s="30"/>
      <c r="L13" s="30"/>
      <c r="M13" s="30"/>
      <c r="N13" s="30"/>
      <c r="O13" s="30"/>
    </row>
    <row r="14" spans="1:15" s="16" customFormat="1" ht="15.75" thickBot="1" x14ac:dyDescent="0.3">
      <c r="A14" s="23">
        <v>9320</v>
      </c>
      <c r="B14" s="25" t="s">
        <v>27</v>
      </c>
      <c r="C14" s="35" t="s">
        <v>35</v>
      </c>
      <c r="D14" s="12">
        <v>50</v>
      </c>
      <c r="E14" s="12">
        <v>50</v>
      </c>
      <c r="F14" s="26">
        <f t="shared" si="0"/>
        <v>1</v>
      </c>
      <c r="G14" s="14">
        <v>0</v>
      </c>
      <c r="H14" s="21">
        <v>0.86499999999999999</v>
      </c>
      <c r="I14" s="20">
        <f t="shared" si="1"/>
        <v>1.7732500000000002</v>
      </c>
      <c r="J14" s="30"/>
      <c r="K14" s="30"/>
      <c r="L14" s="30"/>
      <c r="M14" s="30"/>
      <c r="N14" s="30"/>
      <c r="O14" s="30"/>
    </row>
    <row r="15" spans="1:15" s="16" customFormat="1" ht="15.75" thickBot="1" x14ac:dyDescent="0.3">
      <c r="A15" s="23">
        <v>9360</v>
      </c>
      <c r="B15" s="25" t="s">
        <v>28</v>
      </c>
      <c r="C15" s="1" t="s">
        <v>7</v>
      </c>
      <c r="D15" s="12">
        <v>55</v>
      </c>
      <c r="E15" s="12">
        <v>50</v>
      </c>
      <c r="F15" s="26">
        <f t="shared" si="0"/>
        <v>1.1000000000000001</v>
      </c>
      <c r="G15" s="14">
        <v>0</v>
      </c>
      <c r="H15" s="29"/>
      <c r="I15" s="29"/>
      <c r="J15" s="30"/>
      <c r="K15" s="30"/>
      <c r="L15" s="30"/>
      <c r="M15" s="30"/>
      <c r="N15" s="30"/>
      <c r="O15" s="30"/>
    </row>
    <row r="16" spans="1:15" s="16" customFormat="1" ht="15.75" thickBot="1" x14ac:dyDescent="0.3">
      <c r="A16" s="23">
        <v>10711</v>
      </c>
      <c r="B16" s="25" t="s">
        <v>29</v>
      </c>
      <c r="C16" s="1" t="s">
        <v>32</v>
      </c>
      <c r="D16" s="12">
        <v>150</v>
      </c>
      <c r="E16" s="12">
        <v>50</v>
      </c>
      <c r="F16" s="26">
        <f t="shared" si="0"/>
        <v>3</v>
      </c>
      <c r="G16" s="14">
        <v>0</v>
      </c>
      <c r="H16" s="29"/>
      <c r="I16" s="29"/>
      <c r="J16" s="30"/>
      <c r="K16" s="30"/>
      <c r="L16" s="30"/>
      <c r="M16" s="30"/>
      <c r="N16" s="30"/>
      <c r="O16" s="30"/>
    </row>
  </sheetData>
  <autoFilter ref="A5:O16" xr:uid="{C4FB2EA5-30AC-42D9-A18C-6E3B9998C9B0}"/>
  <sortState xmlns:xlrd2="http://schemas.microsoft.com/office/spreadsheetml/2017/richdata2" ref="A2:B13">
    <sortCondition ref="A1"/>
  </sortState>
  <mergeCells count="8">
    <mergeCell ref="H4:I4"/>
    <mergeCell ref="J4:K4"/>
    <mergeCell ref="H3:I3"/>
    <mergeCell ref="J3:K3"/>
    <mergeCell ref="L3:M3"/>
    <mergeCell ref="L4:M4"/>
    <mergeCell ref="N3:O3"/>
    <mergeCell ref="N4:O4"/>
  </mergeCells>
  <pageMargins left="0.7" right="0.7" top="0.75" bottom="0.75" header="0.3" footer="0.3"/>
  <pageSetup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8"/>
  <sheetViews>
    <sheetView workbookViewId="0">
      <selection activeCell="A3" sqref="A3"/>
    </sheetView>
  </sheetViews>
  <sheetFormatPr defaultRowHeight="15" x14ac:dyDescent="0.25"/>
  <cols>
    <col min="1" max="1" width="10.85546875" customWidth="1"/>
    <col min="2" max="2" width="16.28515625" bestFit="1" customWidth="1"/>
    <col min="3" max="3" width="36.28515625" bestFit="1" customWidth="1"/>
    <col min="4" max="4" width="10.140625" customWidth="1"/>
    <col min="5" max="5" width="10.85546875" customWidth="1"/>
    <col min="6" max="6" width="11.5703125" customWidth="1"/>
    <col min="7" max="7" width="10.28515625" customWidth="1"/>
    <col min="8" max="8" width="11.7109375" customWidth="1"/>
    <col min="9" max="9" width="10.140625" customWidth="1"/>
    <col min="10" max="10" width="11.5703125" customWidth="1"/>
    <col min="11" max="11" width="10.42578125" customWidth="1"/>
    <col min="12" max="12" width="11.5703125" customWidth="1"/>
    <col min="13" max="13" width="13.7109375" bestFit="1" customWidth="1"/>
    <col min="15" max="15" width="13.7109375" bestFit="1" customWidth="1"/>
  </cols>
  <sheetData>
    <row r="1" spans="1:15" ht="30.75" thickBot="1" x14ac:dyDescent="0.3">
      <c r="A1" s="4" t="s">
        <v>13</v>
      </c>
      <c r="B1" s="5">
        <v>1</v>
      </c>
      <c r="C1" s="6" t="s">
        <v>14</v>
      </c>
      <c r="D1" s="7" t="s">
        <v>15</v>
      </c>
      <c r="E1" s="6" t="s">
        <v>16</v>
      </c>
      <c r="F1" s="7" t="s">
        <v>18</v>
      </c>
      <c r="G1" s="2"/>
      <c r="H1" s="3"/>
      <c r="I1" s="3"/>
      <c r="J1" s="2"/>
      <c r="K1" s="2"/>
      <c r="L1" s="2"/>
      <c r="M1" s="2"/>
    </row>
    <row r="3" spans="1:15" x14ac:dyDescent="0.25">
      <c r="A3" s="2"/>
      <c r="B3" s="2"/>
      <c r="C3" s="2"/>
      <c r="D3" s="2"/>
      <c r="E3" s="2"/>
      <c r="F3" s="2"/>
      <c r="G3" s="17"/>
      <c r="H3" s="36" t="s">
        <v>10</v>
      </c>
      <c r="I3" s="37"/>
      <c r="J3" s="36" t="s">
        <v>11</v>
      </c>
      <c r="K3" s="37"/>
      <c r="L3" s="36">
        <v>7439965</v>
      </c>
      <c r="M3" s="37"/>
      <c r="N3" s="36">
        <v>7723140</v>
      </c>
      <c r="O3" s="37"/>
    </row>
    <row r="4" spans="1:15" ht="27.75" customHeight="1" x14ac:dyDescent="0.25">
      <c r="A4" s="18"/>
      <c r="B4" s="18"/>
      <c r="C4" s="18"/>
      <c r="D4" s="18"/>
      <c r="E4" s="18"/>
      <c r="F4" s="18"/>
      <c r="G4" s="19"/>
      <c r="H4" s="39" t="s">
        <v>20</v>
      </c>
      <c r="I4" s="40"/>
      <c r="J4" s="38" t="s">
        <v>8</v>
      </c>
      <c r="K4" s="38"/>
      <c r="L4" s="38" t="s">
        <v>21</v>
      </c>
      <c r="M4" s="38"/>
      <c r="N4" s="38" t="s">
        <v>33</v>
      </c>
      <c r="O4" s="38"/>
    </row>
    <row r="5" spans="1:15" s="11" customFormat="1" ht="108.75" thickBot="1" x14ac:dyDescent="0.3">
      <c r="A5" s="10" t="s">
        <v>0</v>
      </c>
      <c r="B5" s="10" t="s">
        <v>12</v>
      </c>
      <c r="C5" s="8" t="s">
        <v>5</v>
      </c>
      <c r="D5" s="8" t="s">
        <v>1</v>
      </c>
      <c r="E5" s="8" t="s">
        <v>2</v>
      </c>
      <c r="F5" s="8" t="s">
        <v>6</v>
      </c>
      <c r="G5" s="8" t="s">
        <v>4</v>
      </c>
      <c r="H5" s="8" t="s">
        <v>3</v>
      </c>
      <c r="I5" s="9" t="s">
        <v>19</v>
      </c>
      <c r="J5" s="8" t="s">
        <v>3</v>
      </c>
      <c r="K5" s="9" t="s">
        <v>19</v>
      </c>
      <c r="L5" s="8" t="s">
        <v>3</v>
      </c>
      <c r="M5" s="9" t="s">
        <v>19</v>
      </c>
      <c r="N5" s="8" t="s">
        <v>3</v>
      </c>
      <c r="O5" s="9" t="s">
        <v>19</v>
      </c>
    </row>
    <row r="6" spans="1:15" s="16" customFormat="1" ht="15.75" thickBot="1" x14ac:dyDescent="0.3">
      <c r="A6" s="22">
        <v>875</v>
      </c>
      <c r="B6" s="24" t="s">
        <v>22</v>
      </c>
      <c r="C6" s="35" t="s">
        <v>36</v>
      </c>
      <c r="D6" s="12">
        <v>1</v>
      </c>
      <c r="E6" s="12">
        <f>97500/2080</f>
        <v>46.875</v>
      </c>
      <c r="F6" s="26">
        <f>D6/E6</f>
        <v>2.1333333333333333E-2</v>
      </c>
      <c r="G6" s="14">
        <v>0</v>
      </c>
      <c r="H6" s="29"/>
      <c r="I6" s="29"/>
      <c r="J6" s="30"/>
      <c r="K6" s="30"/>
      <c r="L6" s="27"/>
      <c r="M6" s="27"/>
      <c r="N6" s="27"/>
      <c r="O6" s="27"/>
    </row>
    <row r="7" spans="1:15" s="16" customFormat="1" ht="15.75" thickBot="1" x14ac:dyDescent="0.3">
      <c r="A7" s="23">
        <v>1749</v>
      </c>
      <c r="B7" s="25" t="s">
        <v>23</v>
      </c>
      <c r="C7" s="35" t="s">
        <v>37</v>
      </c>
      <c r="D7" s="12">
        <v>1</v>
      </c>
      <c r="E7" s="12">
        <v>50</v>
      </c>
      <c r="F7" s="26">
        <f t="shared" ref="F7:F16" si="0">D7/E7</f>
        <v>0.02</v>
      </c>
      <c r="G7" s="14">
        <v>0</v>
      </c>
      <c r="H7" s="29"/>
      <c r="I7" s="29"/>
      <c r="J7" s="30"/>
      <c r="K7" s="30"/>
      <c r="L7" s="27"/>
      <c r="M7" s="28"/>
      <c r="N7" s="27"/>
      <c r="O7" s="28"/>
    </row>
    <row r="8" spans="1:15" s="16" customFormat="1" ht="15.75" thickBot="1" x14ac:dyDescent="0.3">
      <c r="A8" s="23">
        <v>8190</v>
      </c>
      <c r="B8" s="25" t="s">
        <v>24</v>
      </c>
      <c r="C8" s="35" t="s">
        <v>36</v>
      </c>
      <c r="D8" s="12">
        <v>5</v>
      </c>
      <c r="E8" s="12">
        <v>50</v>
      </c>
      <c r="F8" s="26">
        <f t="shared" si="0"/>
        <v>0.1</v>
      </c>
      <c r="G8" s="14">
        <v>0</v>
      </c>
      <c r="H8" s="29"/>
      <c r="I8" s="29"/>
      <c r="J8" s="30"/>
      <c r="K8" s="30"/>
      <c r="L8" s="27"/>
      <c r="M8" s="27"/>
      <c r="N8" s="27"/>
      <c r="O8" s="27"/>
    </row>
    <row r="9" spans="1:15" s="16" customFormat="1" ht="15.75" thickBot="1" x14ac:dyDescent="0.3">
      <c r="A9" s="23">
        <v>8415</v>
      </c>
      <c r="B9" s="25" t="s">
        <v>25</v>
      </c>
      <c r="C9" s="1" t="s">
        <v>7</v>
      </c>
      <c r="D9" s="12">
        <v>85</v>
      </c>
      <c r="E9" s="12">
        <v>50</v>
      </c>
      <c r="F9" s="26">
        <f t="shared" si="0"/>
        <v>1.7</v>
      </c>
      <c r="G9" s="14">
        <v>0</v>
      </c>
      <c r="H9" s="29"/>
      <c r="I9" s="29"/>
      <c r="J9" s="30"/>
      <c r="K9" s="30"/>
      <c r="L9" s="30"/>
      <c r="M9" s="30"/>
      <c r="N9" s="30"/>
      <c r="O9" s="30"/>
    </row>
    <row r="10" spans="1:15" s="16" customFormat="1" ht="15.75" thickBot="1" x14ac:dyDescent="0.3">
      <c r="A10" s="23">
        <v>9320</v>
      </c>
      <c r="B10" s="25">
        <v>9890</v>
      </c>
      <c r="C10" s="35" t="s">
        <v>35</v>
      </c>
      <c r="D10" s="32">
        <v>28380</v>
      </c>
      <c r="E10" s="12">
        <v>600</v>
      </c>
      <c r="F10" s="26">
        <f t="shared" si="0"/>
        <v>47.3</v>
      </c>
      <c r="G10" s="14">
        <v>0.98</v>
      </c>
      <c r="H10" s="21">
        <v>0.86499999999999999</v>
      </c>
      <c r="I10" s="20">
        <f>0.041*$E10*H10*(1-$G10)</f>
        <v>0.4255800000000004</v>
      </c>
      <c r="J10" s="30"/>
      <c r="K10" s="33"/>
      <c r="L10" s="30"/>
      <c r="M10" s="33"/>
      <c r="N10" s="30"/>
      <c r="O10" s="33"/>
    </row>
    <row r="11" spans="1:15" s="16" customFormat="1" ht="15.75" thickBot="1" x14ac:dyDescent="0.3">
      <c r="A11" s="23">
        <v>9320</v>
      </c>
      <c r="B11" s="31">
        <v>110229</v>
      </c>
      <c r="C11" s="1" t="s">
        <v>30</v>
      </c>
      <c r="D11" s="32">
        <v>5151</v>
      </c>
      <c r="E11" s="12">
        <v>1660</v>
      </c>
      <c r="F11" s="26">
        <f t="shared" si="0"/>
        <v>3.1030120481927712</v>
      </c>
      <c r="G11" s="14">
        <v>0.99</v>
      </c>
      <c r="H11" s="29"/>
      <c r="I11" s="34"/>
      <c r="J11" s="30"/>
      <c r="K11" s="33"/>
      <c r="L11" s="30"/>
      <c r="M11" s="33"/>
      <c r="N11" s="30"/>
      <c r="O11" s="33"/>
    </row>
    <row r="12" spans="1:15" s="16" customFormat="1" ht="15.75" thickBot="1" x14ac:dyDescent="0.3">
      <c r="A12" s="23"/>
      <c r="B12" s="31"/>
      <c r="C12" s="1" t="s">
        <v>31</v>
      </c>
      <c r="D12" s="32">
        <v>25184.61</v>
      </c>
      <c r="E12" s="12">
        <v>1660</v>
      </c>
      <c r="F12" s="26">
        <f t="shared" si="0"/>
        <v>15.171451807228916</v>
      </c>
      <c r="G12" s="14">
        <v>0.99</v>
      </c>
      <c r="H12" s="29"/>
      <c r="I12" s="34"/>
      <c r="J12" s="30"/>
      <c r="K12" s="33"/>
      <c r="L12" s="13">
        <f>1.35/100</f>
        <v>1.3500000000000002E-2</v>
      </c>
      <c r="M12" s="20">
        <f>0.041*$E12*L12*(1-$G12)</f>
        <v>9.1881000000000098E-3</v>
      </c>
      <c r="N12" s="13">
        <f>0.035/100</f>
        <v>3.5000000000000005E-4</v>
      </c>
      <c r="O12" s="20">
        <f>0.041*$E12*N12*(1-$G12)</f>
        <v>2.3821000000000026E-4</v>
      </c>
    </row>
    <row r="13" spans="1:15" s="16" customFormat="1" ht="15.75" thickBot="1" x14ac:dyDescent="0.3">
      <c r="A13" s="23">
        <v>9320</v>
      </c>
      <c r="B13" s="25" t="s">
        <v>26</v>
      </c>
      <c r="C13" s="35" t="s">
        <v>35</v>
      </c>
      <c r="D13" s="12">
        <v>50</v>
      </c>
      <c r="E13" s="12">
        <v>50</v>
      </c>
      <c r="F13" s="26">
        <f t="shared" si="0"/>
        <v>1</v>
      </c>
      <c r="G13" s="14">
        <v>0</v>
      </c>
      <c r="H13" s="21">
        <v>0.86499999999999999</v>
      </c>
      <c r="I13" s="20">
        <f>0.041*$E13*H13*(1-$G13)</f>
        <v>1.7732500000000002</v>
      </c>
      <c r="J13" s="30"/>
      <c r="K13" s="30"/>
      <c r="L13" s="30"/>
      <c r="M13" s="30"/>
      <c r="N13" s="30"/>
      <c r="O13" s="30"/>
    </row>
    <row r="14" spans="1:15" s="16" customFormat="1" ht="15.75" thickBot="1" x14ac:dyDescent="0.3">
      <c r="A14" s="23">
        <v>9320</v>
      </c>
      <c r="B14" s="25" t="s">
        <v>27</v>
      </c>
      <c r="C14" s="35" t="s">
        <v>35</v>
      </c>
      <c r="D14" s="12">
        <v>50</v>
      </c>
      <c r="E14" s="12">
        <v>50</v>
      </c>
      <c r="F14" s="26">
        <f t="shared" si="0"/>
        <v>1</v>
      </c>
      <c r="G14" s="14">
        <v>0</v>
      </c>
      <c r="H14" s="21">
        <v>0.86499999999999999</v>
      </c>
      <c r="I14" s="20">
        <f>0.041*$E14*H14*(1-$G14)</f>
        <v>1.7732500000000002</v>
      </c>
      <c r="J14" s="30"/>
      <c r="K14" s="30"/>
      <c r="L14" s="30"/>
      <c r="M14" s="30"/>
      <c r="N14" s="30"/>
      <c r="O14" s="30"/>
    </row>
    <row r="15" spans="1:15" s="16" customFormat="1" ht="15.75" thickBot="1" x14ac:dyDescent="0.3">
      <c r="A15" s="23">
        <v>9360</v>
      </c>
      <c r="B15" s="25" t="s">
        <v>28</v>
      </c>
      <c r="C15" s="1" t="s">
        <v>7</v>
      </c>
      <c r="D15" s="12">
        <v>55</v>
      </c>
      <c r="E15" s="12">
        <v>50</v>
      </c>
      <c r="F15" s="26">
        <f t="shared" si="0"/>
        <v>1.1000000000000001</v>
      </c>
      <c r="G15" s="14">
        <v>0</v>
      </c>
      <c r="H15" s="29"/>
      <c r="I15" s="29"/>
      <c r="J15" s="30"/>
      <c r="K15" s="30"/>
      <c r="L15" s="30"/>
      <c r="M15" s="30"/>
      <c r="N15" s="30"/>
      <c r="O15" s="30"/>
    </row>
    <row r="16" spans="1:15" s="16" customFormat="1" ht="15.75" thickBot="1" x14ac:dyDescent="0.3">
      <c r="A16" s="23">
        <v>10711</v>
      </c>
      <c r="B16" s="25" t="s">
        <v>29</v>
      </c>
      <c r="C16" s="1" t="s">
        <v>32</v>
      </c>
      <c r="D16" s="12">
        <v>150</v>
      </c>
      <c r="E16" s="12">
        <v>50</v>
      </c>
      <c r="F16" s="26">
        <f t="shared" si="0"/>
        <v>3</v>
      </c>
      <c r="G16" s="14">
        <v>0</v>
      </c>
      <c r="H16" s="29"/>
      <c r="I16" s="29"/>
      <c r="J16" s="30"/>
      <c r="K16" s="30"/>
      <c r="L16" s="30"/>
      <c r="M16" s="30"/>
      <c r="N16" s="30"/>
      <c r="O16" s="30"/>
    </row>
    <row r="18" spans="1:1" x14ac:dyDescent="0.25">
      <c r="A18" t="s">
        <v>34</v>
      </c>
    </row>
  </sheetData>
  <mergeCells count="8">
    <mergeCell ref="H3:I3"/>
    <mergeCell ref="J3:K3"/>
    <mergeCell ref="L3:M3"/>
    <mergeCell ref="N3:O3"/>
    <mergeCell ref="H4:I4"/>
    <mergeCell ref="J4:K4"/>
    <mergeCell ref="L4:M4"/>
    <mergeCell ref="N4:O4"/>
  </mergeCells>
  <pageMargins left="0.7" right="0.7" top="0.75" bottom="0.75" header="0.3" footer="0.3"/>
  <pageSetup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EC926CA8234448BBDAA66811C990D" ma:contentTypeVersion="10" ma:contentTypeDescription="Create a new document." ma:contentTypeScope="" ma:versionID="fe89b1534614e2f724f58fcd29f8ea74">
  <xsd:schema xmlns:xsd="http://www.w3.org/2001/XMLSchema" xmlns:xs="http://www.w3.org/2001/XMLSchema" xmlns:p="http://schemas.microsoft.com/office/2006/metadata/properties" xmlns:ns2="63591261-97e9-4074-ab3f-a6a63f75c3a8" xmlns:ns3="52f5fa2e-4e58-4301-97f3-6e02fdcd3c2e" targetNamespace="http://schemas.microsoft.com/office/2006/metadata/properties" ma:root="true" ma:fieldsID="a8688c15d3c7c11fabf46f341972aad2" ns2:_="" ns3:_="">
    <xsd:import namespace="63591261-97e9-4074-ab3f-a6a63f75c3a8"/>
    <xsd:import namespace="52f5fa2e-4e58-4301-97f3-6e02fdcd3c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591261-97e9-4074-ab3f-a6a63f75c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c166aa50-2606-4bee-b14b-7e98c91f20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f5fa2e-4e58-4301-97f3-6e02fdcd3c2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c82124-53cb-4ca7-b164-20733690f99e}" ma:internalName="TaxCatchAll" ma:showField="CatchAllData" ma:web="52f5fa2e-4e58-4301-97f3-6e02fdcd3c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6DC33E-4947-4013-9CCC-14F78B5CB788}"/>
</file>

<file path=customXml/itemProps2.xml><?xml version="1.0" encoding="utf-8"?>
<ds:datastoreItem xmlns:ds="http://schemas.openxmlformats.org/officeDocument/2006/customXml" ds:itemID="{A0BDB6D8-29E1-4B83-91CD-C23BFCC5DE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Annual</vt:lpstr>
      <vt:lpstr>Hourly</vt:lpstr>
      <vt:lpstr>Sheet3</vt:lpstr>
    </vt:vector>
  </TitlesOfParts>
  <Company>AECOM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chaabaner</dc:creator>
  <cp:lastModifiedBy>Chaabane, Ramzi</cp:lastModifiedBy>
  <cp:lastPrinted>2012-12-11T17:30:40Z</cp:lastPrinted>
  <dcterms:created xsi:type="dcterms:W3CDTF">2012-05-25T21:44:33Z</dcterms:created>
  <dcterms:modified xsi:type="dcterms:W3CDTF">2022-06-14T23:57:49Z</dcterms:modified>
</cp:coreProperties>
</file>